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45" yWindow="4680" windowWidth="15600" windowHeight="61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Лист1!$A$1:$I$94</definedName>
  </definedNames>
  <calcPr calcId="125725"/>
</workbook>
</file>

<file path=xl/calcChain.xml><?xml version="1.0" encoding="utf-8"?>
<calcChain xmlns="http://schemas.openxmlformats.org/spreadsheetml/2006/main">
  <c r="H34" i="1"/>
  <c r="E34"/>
  <c r="E33" s="1"/>
  <c r="D34"/>
  <c r="F94"/>
  <c r="I93"/>
  <c r="G93"/>
  <c r="E93"/>
  <c r="G92"/>
  <c r="E92"/>
  <c r="I92" s="1"/>
  <c r="E91"/>
  <c r="G91" s="1"/>
  <c r="H90"/>
  <c r="F90"/>
  <c r="D90"/>
  <c r="I89"/>
  <c r="G89"/>
  <c r="H88"/>
  <c r="F88"/>
  <c r="E88"/>
  <c r="G88" s="1"/>
  <c r="D88"/>
  <c r="G87"/>
  <c r="E87"/>
  <c r="I87" s="1"/>
  <c r="H86"/>
  <c r="F86"/>
  <c r="D86"/>
  <c r="I85"/>
  <c r="G85"/>
  <c r="E84"/>
  <c r="G84" s="1"/>
  <c r="I83"/>
  <c r="E83"/>
  <c r="G83" s="1"/>
  <c r="H82"/>
  <c r="F82"/>
  <c r="E82"/>
  <c r="G82" s="1"/>
  <c r="D82"/>
  <c r="E81"/>
  <c r="G81" s="1"/>
  <c r="I80"/>
  <c r="E80"/>
  <c r="G80" s="1"/>
  <c r="I79"/>
  <c r="G79"/>
  <c r="E79"/>
  <c r="G78"/>
  <c r="E78"/>
  <c r="I78" s="1"/>
  <c r="H77"/>
  <c r="F77"/>
  <c r="D77"/>
  <c r="I76"/>
  <c r="G76"/>
  <c r="E76"/>
  <c r="G75"/>
  <c r="E75"/>
  <c r="I75" s="1"/>
  <c r="H74"/>
  <c r="F74"/>
  <c r="D74"/>
  <c r="I73"/>
  <c r="G73"/>
  <c r="E73"/>
  <c r="G72"/>
  <c r="E72"/>
  <c r="I72" s="1"/>
  <c r="E71"/>
  <c r="G71" s="1"/>
  <c r="I70"/>
  <c r="E70"/>
  <c r="G70" s="1"/>
  <c r="I69"/>
  <c r="G69"/>
  <c r="E69"/>
  <c r="H68"/>
  <c r="F68"/>
  <c r="D68"/>
  <c r="D44" s="1"/>
  <c r="I67"/>
  <c r="E67"/>
  <c r="G67" s="1"/>
  <c r="I66"/>
  <c r="G66"/>
  <c r="E66"/>
  <c r="G65"/>
  <c r="E65"/>
  <c r="I65" s="1"/>
  <c r="H64"/>
  <c r="F64"/>
  <c r="D64"/>
  <c r="I63"/>
  <c r="G63"/>
  <c r="E63"/>
  <c r="G62"/>
  <c r="E62"/>
  <c r="I62" s="1"/>
  <c r="E61"/>
  <c r="G61" s="1"/>
  <c r="I60"/>
  <c r="E60"/>
  <c r="G60" s="1"/>
  <c r="H59"/>
  <c r="F59"/>
  <c r="E59"/>
  <c r="G59" s="1"/>
  <c r="D59"/>
  <c r="E58"/>
  <c r="G58" s="1"/>
  <c r="I57"/>
  <c r="G57"/>
  <c r="E57"/>
  <c r="H56"/>
  <c r="F56"/>
  <c r="E56"/>
  <c r="I56" s="1"/>
  <c r="D56"/>
  <c r="E55"/>
  <c r="G55" s="1"/>
  <c r="H54"/>
  <c r="F54"/>
  <c r="D54"/>
  <c r="G53"/>
  <c r="E53"/>
  <c r="I53" s="1"/>
  <c r="I52"/>
  <c r="G52"/>
  <c r="I51"/>
  <c r="G51"/>
  <c r="E51"/>
  <c r="G50"/>
  <c r="E50"/>
  <c r="I50" s="1"/>
  <c r="E49"/>
  <c r="G49" s="1"/>
  <c r="I48"/>
  <c r="G48"/>
  <c r="E48"/>
  <c r="I47"/>
  <c r="G47"/>
  <c r="E47"/>
  <c r="G46"/>
  <c r="E46"/>
  <c r="I46" s="1"/>
  <c r="H45"/>
  <c r="F45"/>
  <c r="F44" s="1"/>
  <c r="D45"/>
  <c r="H19"/>
  <c r="I64" l="1"/>
  <c r="I68"/>
  <c r="I59"/>
  <c r="I82"/>
  <c r="H44"/>
  <c r="E54"/>
  <c r="I88"/>
  <c r="E90"/>
  <c r="E45"/>
  <c r="I49"/>
  <c r="I55"/>
  <c r="G56"/>
  <c r="I58"/>
  <c r="I61"/>
  <c r="E64"/>
  <c r="G64" s="1"/>
  <c r="I71"/>
  <c r="E74"/>
  <c r="G74" s="1"/>
  <c r="E77"/>
  <c r="G77" s="1"/>
  <c r="I81"/>
  <c r="I84"/>
  <c r="E86"/>
  <c r="G86" s="1"/>
  <c r="I91"/>
  <c r="E68"/>
  <c r="G68" s="1"/>
  <c r="G54" l="1"/>
  <c r="I54"/>
  <c r="G90"/>
  <c r="I90"/>
  <c r="I86"/>
  <c r="I45"/>
  <c r="G45"/>
  <c r="E44"/>
  <c r="I44"/>
  <c r="I77"/>
  <c r="I74"/>
  <c r="G44" l="1"/>
  <c r="D33"/>
  <c r="G36"/>
  <c r="I35"/>
  <c r="I36"/>
  <c r="I37"/>
  <c r="I38"/>
  <c r="G35"/>
  <c r="G37"/>
  <c r="G38"/>
  <c r="H33"/>
  <c r="G34" l="1"/>
  <c r="I34"/>
  <c r="G33" l="1"/>
  <c r="I33"/>
  <c r="D14" l="1"/>
  <c r="G18"/>
  <c r="I32" l="1"/>
  <c r="F11"/>
  <c r="E19"/>
  <c r="F19"/>
  <c r="D19"/>
  <c r="F14"/>
  <c r="H14"/>
  <c r="E14"/>
  <c r="D11"/>
  <c r="D10" s="1"/>
  <c r="D94" s="1"/>
  <c r="I18"/>
  <c r="E11" l="1"/>
  <c r="E10" s="1"/>
  <c r="E94" s="1"/>
  <c r="I14"/>
  <c r="H11"/>
  <c r="H10" s="1"/>
  <c r="H94" s="1"/>
  <c r="G14"/>
  <c r="I12"/>
  <c r="I13"/>
  <c r="I15"/>
  <c r="I16"/>
  <c r="I17"/>
  <c r="I21"/>
  <c r="I19" s="1"/>
  <c r="I23"/>
  <c r="I24"/>
  <c r="I26"/>
  <c r="I27"/>
  <c r="I28"/>
  <c r="I31"/>
  <c r="G11" l="1"/>
  <c r="I11"/>
  <c r="G12"/>
  <c r="G13"/>
  <c r="G15"/>
  <c r="G16"/>
  <c r="G17"/>
  <c r="G21"/>
  <c r="G19" s="1"/>
  <c r="G23"/>
  <c r="G24"/>
  <c r="G26"/>
  <c r="G27"/>
  <c r="G28"/>
  <c r="G31"/>
  <c r="I10" l="1"/>
  <c r="I94" s="1"/>
  <c r="G10"/>
</calcChain>
</file>

<file path=xl/sharedStrings.xml><?xml version="1.0" encoding="utf-8"?>
<sst xmlns="http://schemas.openxmlformats.org/spreadsheetml/2006/main" count="179" uniqueCount="177">
  <si>
    <t>Наименование показателя</t>
  </si>
  <si>
    <t>Коды бюджетной классификации доходов и расходов</t>
  </si>
  <si>
    <t>Плановые назначения на текущий год, тыс. руб.</t>
  </si>
  <si>
    <t>Оценка ожидаемого исполнения на текущий год, тыс. руб.</t>
  </si>
  <si>
    <t>Выполнение плановых назначений, %</t>
  </si>
  <si>
    <t>Плановые назначения на очередной финансовый год, тыс. руб.</t>
  </si>
  <si>
    <t>Темп роста плановых назначений очередного финансового года к оценке ожидаемого исполнения текущего года, %</t>
  </si>
  <si>
    <t>Доходы бюджета - Итого</t>
  </si>
  <si>
    <t>Налоговые и неналоговые доходы, всего, в том числе налоговые и неналоговые доходы по следующим подгруппам: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</si>
  <si>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</si>
  <si>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</si>
  <si>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</si>
  <si>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</si>
  <si>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</si>
  <si>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</si>
  <si>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</si>
  <si>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</si>
  <si>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</si>
  <si>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</si>
  <si>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</si>
  <si>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</si>
  <si>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</si>
  <si>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</si>
  <si>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</si>
  <si>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</si>
  <si>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</si>
  <si>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</si>
  <si>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</si>
  <si>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Земельный налог</t>
  </si>
  <si>
    <t>000 1 06 06000 00 0000 110</t>
  </si>
  <si>
    <t>Налоги, сборы и регулярные платежи за пользование природными ресурсами</t>
  </si>
  <si>
    <t>000 1 07 00000 00 0000 000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</si>
  <si>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</si>
  <si>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</si>
  <si>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</si>
  <si>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</si>
  <si>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</si>
  <si>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</si>
  <si>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</si>
  <si>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</si>
  <si>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</si>
  <si>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</si>
  <si>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</si>
  <si>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</si>
  <si>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</si>
  <si>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</si>
  <si>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</si>
  <si>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</si>
  <si>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</si>
  <si>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</si>
  <si>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</si>
  <si>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</si>
  <si>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</si>
  <si>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</si>
  <si>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</si>
  <si>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</si>
  <si>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</si>
  <si>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</si>
  <si>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</si>
  <si>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</si>
  <si>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</si>
  <si>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</si>
  <si>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</si>
  <si>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</si>
  <si>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перечисления от других бюджетов бюджетной системы Российской Федерации</t>
  </si>
  <si>
    <t>Прочие безвозмездные поступления</t>
  </si>
  <si>
    <t>000 2 07 00000 00 0000 180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</si>
  <si>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</si>
  <si>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</si>
  <si>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 иных межбюджетных трансфертов, имеющих целевое назначение, прошлых лет</t>
  </si>
  <si>
    <t>2 19 00000 00 0000 000</t>
  </si>
  <si>
    <t>Расходы бюджета - ИТОГО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</si>
  <si>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</si>
  <si>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</si>
  <si>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</si>
  <si>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</si>
  <si>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</si>
  <si>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</si>
  <si>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</si>
  <si>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</si>
  <si>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</si>
  <si>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</si>
  <si>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</si>
  <si>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</si>
  <si>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</si>
  <si>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</si>
  <si>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</si>
  <si>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</si>
  <si>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</si>
  <si>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</si>
  <si>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</si>
  <si>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</si>
  <si>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</si>
  <si>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</si>
  <si>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</si>
  <si>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</si>
  <si>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</si>
  <si>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</si>
  <si>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</si>
  <si>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</si>
  <si>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</si>
  <si>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</si>
  <si>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</si>
  <si>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</si>
  <si>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</si>
  <si>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</si>
  <si>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</si>
  <si>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</si>
  <si>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</si>
  <si>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</si>
  <si>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</si>
  <si>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</si>
  <si>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</si>
  <si>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</si>
  <si>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</si>
  <si>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</si>
  <si>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</si>
  <si>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</si>
  <si>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</si>
  <si>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</si>
  <si>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</si>
  <si>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</si>
  <si>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</si>
  <si>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</si>
  <si>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</si>
  <si>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</si>
  <si>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</si>
  <si>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</si>
  <si>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</si>
  <si>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</si>
  <si>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</si>
  <si>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</si>
  <si>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</si>
  <si>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</si>
  <si>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</si>
  <si>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</si>
  <si>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</si>
  <si>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</si>
  <si>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</si>
  <si>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</si>
  <si>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</si>
  <si>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</si>
  <si>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</si>
  <si>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</si>
  <si>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</si>
  <si>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</si>
  <si>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</si>
  <si>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</si>
  <si>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</si>
  <si>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</si>
  <si>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</si>
  <si>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</si>
  <si>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</si>
  <si>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</si>
  <si>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</si>
  <si>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</si>
  <si>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</si>
  <si>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</si>
  <si>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</si>
  <si>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</si>
  <si>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</si>
  <si>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Результат исполнения бюджета (дефицит "--", профицит "+")</t>
  </si>
  <si>
    <t>7900</t>
  </si>
  <si>
    <t>0105</t>
  </si>
  <si>
    <t>0703</t>
  </si>
  <si>
    <t>000 1 01 02000 01 0000 110</t>
  </si>
  <si>
    <t xml:space="preserve"> </t>
  </si>
  <si>
    <t>Оценка</t>
  </si>
  <si>
    <t>на текущий финансовый год</t>
  </si>
  <si>
    <t xml:space="preserve">Приложение
к Перечню
документов и материалов,
необходимых для подготовки заключения
о соответствии требованиям бюджетного
законодательства Российской Федерации,
внесенного в представительный
орган муниципального образования в
Республике Алтай проекта местного
бюджета на очередной финансовый год
(очередной финансовый год и плановый
период), в случае, установленном
пунктом 4 статьи 136 Бюджетного
кодекса Российской Федерации
</t>
  </si>
  <si>
    <t>ожидаемого исполнения местного бюджета МО "Улаганский район"</t>
  </si>
  <si>
    <t>Дополнительное образование детей</t>
  </si>
  <si>
    <t>Транспорт</t>
  </si>
  <si>
    <t>0408</t>
  </si>
  <si>
    <t>Судебная система</t>
  </si>
  <si>
    <t>Массовый спорт</t>
  </si>
  <si>
    <t>Спорт высших достижений</t>
  </si>
</sst>
</file>

<file path=xl/styles.xml><?xml version="1.0" encoding="utf-8"?>
<styleSheet xmlns="http://schemas.openxmlformats.org/spreadsheetml/2006/main">
  <numFmts count="3">
    <numFmt numFmtId="164" formatCode="##\ ###\ ###\ ###\ ##0.00"/>
    <numFmt numFmtId="165" formatCode="####\ ###\ ###\ ###\ ##0.00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165" fontId="7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/>
    <xf numFmtId="0" fontId="3" fillId="0" borderId="1" xfId="0" applyFont="1" applyFill="1" applyBorder="1"/>
    <xf numFmtId="166" fontId="3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7"/>
  <sheetViews>
    <sheetView tabSelected="1" view="pageBreakPreview" topLeftCell="A65" zoomScale="75" zoomScaleNormal="100" zoomScaleSheetLayoutView="75" workbookViewId="0">
      <selection activeCell="D36" sqref="D36"/>
    </sheetView>
  </sheetViews>
  <sheetFormatPr defaultRowHeight="12.75"/>
  <cols>
    <col min="1" max="1" width="3.7109375" style="12" customWidth="1"/>
    <col min="2" max="2" width="42.5703125" style="10" customWidth="1"/>
    <col min="3" max="3" width="28.5703125" style="11" customWidth="1"/>
    <col min="4" max="4" width="18" style="12" customWidth="1"/>
    <col min="5" max="5" width="17" style="12" customWidth="1"/>
    <col min="6" max="6" width="0.28515625" style="12" hidden="1" customWidth="1"/>
    <col min="7" max="7" width="11" style="12" customWidth="1"/>
    <col min="8" max="8" width="12.85546875" style="12" customWidth="1"/>
    <col min="9" max="9" width="14.7109375" style="12" customWidth="1"/>
    <col min="10" max="10" width="13.28515625" style="12" hidden="1" customWidth="1"/>
    <col min="11" max="11" width="9.140625" style="12" hidden="1" customWidth="1"/>
    <col min="12" max="12" width="10.5703125" style="12" hidden="1" customWidth="1"/>
    <col min="13" max="13" width="9.140625" style="12" hidden="1" customWidth="1"/>
    <col min="14" max="14" width="9.5703125" style="12" hidden="1" customWidth="1"/>
    <col min="15" max="15" width="10.5703125" style="12" hidden="1" customWidth="1"/>
    <col min="16" max="16" width="0" style="12" hidden="1" customWidth="1"/>
    <col min="17" max="16384" width="9.140625" style="12"/>
  </cols>
  <sheetData>
    <row r="1" spans="2:15" ht="51.75" customHeight="1">
      <c r="G1" s="34" t="s">
        <v>169</v>
      </c>
      <c r="H1" s="35"/>
      <c r="I1" s="35"/>
    </row>
    <row r="2" spans="2:15" ht="156" customHeight="1">
      <c r="G2" s="35"/>
      <c r="H2" s="35"/>
      <c r="I2" s="35"/>
    </row>
    <row r="4" spans="2:15" ht="15.75">
      <c r="B4" s="32" t="s">
        <v>167</v>
      </c>
      <c r="C4" s="32"/>
      <c r="D4" s="32"/>
      <c r="E4" s="32"/>
      <c r="F4" s="32"/>
      <c r="G4" s="32"/>
      <c r="H4" s="32"/>
      <c r="I4" s="32"/>
    </row>
    <row r="5" spans="2:15" ht="15.75">
      <c r="B5" s="32" t="s">
        <v>170</v>
      </c>
      <c r="C5" s="32"/>
      <c r="D5" s="32"/>
      <c r="E5" s="32"/>
      <c r="F5" s="32"/>
      <c r="G5" s="32"/>
      <c r="H5" s="32"/>
      <c r="I5" s="32"/>
    </row>
    <row r="6" spans="2:15" ht="22.5" customHeight="1">
      <c r="B6" s="33" t="s">
        <v>168</v>
      </c>
      <c r="C6" s="33"/>
      <c r="D6" s="33"/>
      <c r="E6" s="33"/>
      <c r="F6" s="33"/>
      <c r="G6" s="33"/>
      <c r="H6" s="33"/>
      <c r="I6" s="33"/>
    </row>
    <row r="7" spans="2:15" ht="22.5" customHeight="1">
      <c r="B7" s="13"/>
      <c r="C7" s="14"/>
      <c r="D7" s="13"/>
      <c r="E7" s="13"/>
      <c r="F7" s="13"/>
      <c r="G7" s="13"/>
      <c r="H7" s="13"/>
      <c r="I7" s="13"/>
    </row>
    <row r="8" spans="2:15" ht="15.75">
      <c r="B8" s="15"/>
      <c r="C8" s="16"/>
      <c r="D8" s="17"/>
      <c r="E8" s="17"/>
      <c r="F8" s="17"/>
      <c r="G8" s="17"/>
      <c r="H8" s="17"/>
      <c r="I8" s="17"/>
    </row>
    <row r="9" spans="2:15" s="19" customFormat="1" ht="165.75" customHeigh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4</v>
      </c>
      <c r="H9" s="18" t="s">
        <v>5</v>
      </c>
      <c r="I9" s="18" t="s">
        <v>6</v>
      </c>
      <c r="J9" s="28"/>
      <c r="K9" s="28"/>
      <c r="L9" s="28"/>
      <c r="M9" s="28"/>
    </row>
    <row r="10" spans="2:15" ht="24" customHeight="1">
      <c r="B10" s="20" t="s">
        <v>7</v>
      </c>
      <c r="C10" s="18"/>
      <c r="D10" s="22">
        <f>D11+D33</f>
        <v>805448.75999999989</v>
      </c>
      <c r="E10" s="22">
        <f>E11+E33</f>
        <v>807261.48999999987</v>
      </c>
      <c r="F10" s="21"/>
      <c r="G10" s="1">
        <f>E10/D10*100</f>
        <v>100.22505838856839</v>
      </c>
      <c r="H10" s="22">
        <f>H11+H33</f>
        <v>729707.05999999994</v>
      </c>
      <c r="I10" s="2">
        <f>H10/E10*100</f>
        <v>90.392898588535431</v>
      </c>
      <c r="J10" s="22"/>
      <c r="K10" s="29"/>
      <c r="L10" s="22"/>
      <c r="M10" s="30"/>
      <c r="N10" s="24"/>
    </row>
    <row r="11" spans="2:15" ht="52.5" customHeight="1">
      <c r="B11" s="20" t="s">
        <v>8</v>
      </c>
      <c r="C11" s="18"/>
      <c r="D11" s="22">
        <f>D12+D13+D14+D19+D23+D24+D26+D27+D28+D31+D32</f>
        <v>79462.87000000001</v>
      </c>
      <c r="E11" s="22">
        <f>E12+E13+E14+E19+E23+E24+E26+E27+E28+E31+E32</f>
        <v>81275.600000000006</v>
      </c>
      <c r="F11" s="22">
        <f t="shared" ref="F11" si="0">F12+F14+F19+F23+F24+F26+F27+F28+F31+F32</f>
        <v>0</v>
      </c>
      <c r="G11" s="1">
        <f>E11/D11*100</f>
        <v>102.28122895636666</v>
      </c>
      <c r="H11" s="22">
        <f>H12+H13+H14+H19+H23+H24+H26+H27+H28+H31</f>
        <v>82260.460000000006</v>
      </c>
      <c r="I11" s="2">
        <f>H11/E11*100</f>
        <v>101.21175358902303</v>
      </c>
      <c r="J11" s="22"/>
      <c r="K11" s="29"/>
      <c r="L11" s="22"/>
      <c r="M11" s="30"/>
      <c r="N11" s="24"/>
    </row>
    <row r="12" spans="2:15" ht="15.75">
      <c r="B12" s="20" t="s">
        <v>9</v>
      </c>
      <c r="C12" s="18" t="s">
        <v>165</v>
      </c>
      <c r="D12" s="22">
        <v>54820</v>
      </c>
      <c r="E12" s="22">
        <v>54820</v>
      </c>
      <c r="F12" s="21"/>
      <c r="G12" s="1">
        <f t="shared" ref="G12:G38" si="1">E12/D12*100</f>
        <v>100</v>
      </c>
      <c r="H12" s="22">
        <v>57561</v>
      </c>
      <c r="I12" s="2">
        <f t="shared" ref="I12:I38" si="2">H12/E12*100</f>
        <v>105</v>
      </c>
      <c r="J12" s="30"/>
      <c r="K12" s="29"/>
      <c r="L12" s="22"/>
      <c r="M12" s="30"/>
      <c r="N12" s="24"/>
      <c r="O12" s="24"/>
    </row>
    <row r="13" spans="2:15" ht="54" customHeight="1">
      <c r="B13" s="20" t="s">
        <v>10</v>
      </c>
      <c r="C13" s="18" t="s">
        <v>11</v>
      </c>
      <c r="D13" s="22">
        <v>4425.8</v>
      </c>
      <c r="E13" s="22">
        <v>4425.8</v>
      </c>
      <c r="F13" s="21"/>
      <c r="G13" s="1">
        <f t="shared" si="1"/>
        <v>100</v>
      </c>
      <c r="H13" s="21">
        <v>5377.44</v>
      </c>
      <c r="I13" s="2">
        <f t="shared" si="2"/>
        <v>121.50210131501649</v>
      </c>
      <c r="J13" s="30"/>
      <c r="K13" s="29"/>
      <c r="L13" s="22"/>
      <c r="M13" s="30"/>
      <c r="N13" s="24"/>
    </row>
    <row r="14" spans="2:15" ht="15.75">
      <c r="B14" s="20" t="s">
        <v>12</v>
      </c>
      <c r="C14" s="18" t="s">
        <v>13</v>
      </c>
      <c r="D14" s="22">
        <f>D15+D16+D17+D18</f>
        <v>8514.7200000000012</v>
      </c>
      <c r="E14" s="22">
        <f t="shared" ref="E14" si="3">E15+E16+E17+E18</f>
        <v>9073</v>
      </c>
      <c r="F14" s="22">
        <f t="shared" ref="F14" si="4">F15+F16+F17+F18</f>
        <v>0</v>
      </c>
      <c r="G14" s="1">
        <f t="shared" si="1"/>
        <v>106.55664543285039</v>
      </c>
      <c r="H14" s="22">
        <f t="shared" ref="H14" si="5">H15+H16+H17+H18</f>
        <v>8416.02</v>
      </c>
      <c r="I14" s="2">
        <f>H14/E14*100</f>
        <v>92.758955141629016</v>
      </c>
      <c r="J14" s="22"/>
      <c r="K14" s="29"/>
      <c r="L14" s="22"/>
      <c r="M14" s="30"/>
      <c r="N14" s="24"/>
    </row>
    <row r="15" spans="2:15" ht="39" customHeight="1">
      <c r="B15" s="20" t="s">
        <v>14</v>
      </c>
      <c r="C15" s="18" t="s">
        <v>15</v>
      </c>
      <c r="D15" s="22">
        <v>5824.72</v>
      </c>
      <c r="E15" s="22">
        <v>6400</v>
      </c>
      <c r="F15" s="21"/>
      <c r="G15" s="1">
        <f t="shared" si="1"/>
        <v>109.8765262536225</v>
      </c>
      <c r="H15" s="22">
        <v>7730.52</v>
      </c>
      <c r="I15" s="2">
        <f t="shared" si="2"/>
        <v>120.78937499999999</v>
      </c>
      <c r="J15" s="30"/>
      <c r="K15" s="29"/>
      <c r="L15" s="22"/>
      <c r="M15" s="30"/>
      <c r="N15" s="24"/>
    </row>
    <row r="16" spans="2:15" ht="31.5">
      <c r="B16" s="20" t="s">
        <v>16</v>
      </c>
      <c r="C16" s="18" t="s">
        <v>17</v>
      </c>
      <c r="D16" s="22">
        <v>2650</v>
      </c>
      <c r="E16" s="22">
        <v>2650</v>
      </c>
      <c r="F16" s="21"/>
      <c r="G16" s="1">
        <f t="shared" si="1"/>
        <v>100</v>
      </c>
      <c r="H16" s="22">
        <v>662.5</v>
      </c>
      <c r="I16" s="2">
        <f t="shared" si="2"/>
        <v>25</v>
      </c>
      <c r="J16" s="31"/>
      <c r="K16" s="29"/>
      <c r="L16" s="22"/>
      <c r="M16" s="30"/>
      <c r="N16" s="24"/>
    </row>
    <row r="17" spans="2:14" ht="15.75">
      <c r="B17" s="20" t="s">
        <v>18</v>
      </c>
      <c r="C17" s="18" t="s">
        <v>19</v>
      </c>
      <c r="D17" s="22">
        <v>10</v>
      </c>
      <c r="E17" s="22">
        <v>2</v>
      </c>
      <c r="F17" s="21"/>
      <c r="G17" s="1">
        <f t="shared" si="1"/>
        <v>20</v>
      </c>
      <c r="H17" s="22">
        <v>1</v>
      </c>
      <c r="I17" s="2">
        <f t="shared" si="2"/>
        <v>50</v>
      </c>
      <c r="J17" s="30"/>
      <c r="K17" s="29"/>
      <c r="L17" s="22"/>
      <c r="M17" s="30"/>
      <c r="N17" s="24"/>
    </row>
    <row r="18" spans="2:14" ht="35.25" customHeight="1">
      <c r="B18" s="20" t="s">
        <v>20</v>
      </c>
      <c r="C18" s="18" t="s">
        <v>21</v>
      </c>
      <c r="D18" s="22">
        <v>30</v>
      </c>
      <c r="E18" s="22">
        <v>21</v>
      </c>
      <c r="F18" s="21"/>
      <c r="G18" s="1">
        <f t="shared" si="1"/>
        <v>70</v>
      </c>
      <c r="H18" s="22">
        <v>22</v>
      </c>
      <c r="I18" s="2">
        <f t="shared" si="2"/>
        <v>104.76190476190477</v>
      </c>
      <c r="J18" s="30"/>
      <c r="K18" s="29"/>
      <c r="L18" s="22"/>
      <c r="M18" s="30"/>
      <c r="N18" s="24"/>
    </row>
    <row r="19" spans="2:14" ht="15.75">
      <c r="B19" s="20" t="s">
        <v>22</v>
      </c>
      <c r="C19" s="18" t="s">
        <v>23</v>
      </c>
      <c r="D19" s="22">
        <f>D21</f>
        <v>7305</v>
      </c>
      <c r="E19" s="22">
        <f t="shared" ref="E19:I19" si="6">E21</f>
        <v>7305</v>
      </c>
      <c r="F19" s="22">
        <f t="shared" si="6"/>
        <v>0</v>
      </c>
      <c r="G19" s="22">
        <f t="shared" si="6"/>
        <v>100</v>
      </c>
      <c r="H19" s="22">
        <f t="shared" si="6"/>
        <v>7524</v>
      </c>
      <c r="I19" s="22">
        <f t="shared" si="6"/>
        <v>102.99794661190964</v>
      </c>
      <c r="J19" s="30"/>
      <c r="K19" s="29"/>
      <c r="L19" s="22"/>
      <c r="M19" s="30"/>
      <c r="N19" s="24"/>
    </row>
    <row r="20" spans="2:14" ht="15.75">
      <c r="B20" s="20" t="s">
        <v>24</v>
      </c>
      <c r="C20" s="18" t="s">
        <v>25</v>
      </c>
      <c r="D20" s="22"/>
      <c r="E20" s="22"/>
      <c r="F20" s="21"/>
      <c r="G20" s="1"/>
      <c r="H20" s="21"/>
      <c r="I20" s="2"/>
      <c r="J20" s="30"/>
      <c r="K20" s="29"/>
      <c r="L20" s="22"/>
      <c r="M20" s="30"/>
      <c r="N20" s="24"/>
    </row>
    <row r="21" spans="2:14" ht="15.75">
      <c r="B21" s="20" t="s">
        <v>26</v>
      </c>
      <c r="C21" s="18" t="s">
        <v>27</v>
      </c>
      <c r="D21" s="22">
        <v>7305</v>
      </c>
      <c r="E21" s="22">
        <v>7305</v>
      </c>
      <c r="F21" s="21"/>
      <c r="G21" s="1">
        <f t="shared" si="1"/>
        <v>100</v>
      </c>
      <c r="H21" s="22">
        <v>7524</v>
      </c>
      <c r="I21" s="2">
        <f t="shared" si="2"/>
        <v>102.99794661190964</v>
      </c>
      <c r="J21" s="30"/>
      <c r="K21" s="29"/>
      <c r="L21" s="22"/>
      <c r="M21" s="30"/>
      <c r="N21" s="24"/>
    </row>
    <row r="22" spans="2:14" ht="15.75">
      <c r="B22" s="20" t="s">
        <v>28</v>
      </c>
      <c r="C22" s="18" t="s">
        <v>29</v>
      </c>
      <c r="D22" s="22"/>
      <c r="E22" s="22"/>
      <c r="F22" s="21"/>
      <c r="G22" s="1"/>
      <c r="H22" s="22"/>
      <c r="I22" s="2"/>
      <c r="J22" s="30"/>
      <c r="K22" s="29"/>
      <c r="L22" s="22"/>
      <c r="M22" s="30"/>
      <c r="N22" s="24"/>
    </row>
    <row r="23" spans="2:14" ht="38.25" customHeight="1">
      <c r="B23" s="20" t="s">
        <v>30</v>
      </c>
      <c r="C23" s="18" t="s">
        <v>31</v>
      </c>
      <c r="D23" s="22"/>
      <c r="E23" s="22">
        <v>0</v>
      </c>
      <c r="F23" s="21"/>
      <c r="G23" s="1" t="e">
        <f t="shared" si="1"/>
        <v>#DIV/0!</v>
      </c>
      <c r="H23" s="22"/>
      <c r="I23" s="2" t="e">
        <f t="shared" si="2"/>
        <v>#DIV/0!</v>
      </c>
      <c r="J23" s="30"/>
      <c r="K23" s="29"/>
      <c r="L23" s="22"/>
      <c r="M23" s="30"/>
      <c r="N23" s="24"/>
    </row>
    <row r="24" spans="2:14" ht="15.75">
      <c r="B24" s="20" t="s">
        <v>32</v>
      </c>
      <c r="C24" s="18" t="s">
        <v>33</v>
      </c>
      <c r="D24" s="22">
        <v>1255.05</v>
      </c>
      <c r="E24" s="22">
        <v>1650</v>
      </c>
      <c r="F24" s="21"/>
      <c r="G24" s="1">
        <f t="shared" si="1"/>
        <v>131.46886578223976</v>
      </c>
      <c r="H24" s="22">
        <v>1700</v>
      </c>
      <c r="I24" s="2">
        <f t="shared" si="2"/>
        <v>103.03030303030303</v>
      </c>
      <c r="J24" s="30"/>
      <c r="K24" s="29"/>
      <c r="L24" s="22"/>
      <c r="M24" s="30"/>
      <c r="N24" s="24"/>
    </row>
    <row r="25" spans="2:14" ht="51" customHeight="1">
      <c r="B25" s="20" t="s">
        <v>34</v>
      </c>
      <c r="C25" s="18" t="s">
        <v>35</v>
      </c>
      <c r="D25" s="22"/>
      <c r="E25" s="22"/>
      <c r="F25" s="21"/>
      <c r="G25" s="1"/>
      <c r="H25" s="22"/>
      <c r="I25" s="2"/>
      <c r="J25" s="30"/>
      <c r="K25" s="29"/>
      <c r="L25" s="22"/>
      <c r="M25" s="30"/>
      <c r="N25" s="24"/>
    </row>
    <row r="26" spans="2:14" ht="52.5" customHeight="1">
      <c r="B26" s="20" t="s">
        <v>36</v>
      </c>
      <c r="C26" s="18" t="s">
        <v>37</v>
      </c>
      <c r="D26" s="22">
        <v>1329.3</v>
      </c>
      <c r="E26" s="22">
        <v>1330</v>
      </c>
      <c r="F26" s="21"/>
      <c r="G26" s="1">
        <f t="shared" si="1"/>
        <v>100.05265929436547</v>
      </c>
      <c r="H26" s="22">
        <v>1396</v>
      </c>
      <c r="I26" s="2">
        <f t="shared" si="2"/>
        <v>104.96240601503759</v>
      </c>
      <c r="J26" s="30"/>
      <c r="K26" s="29"/>
      <c r="L26" s="22"/>
      <c r="M26" s="30"/>
      <c r="N26" s="24"/>
    </row>
    <row r="27" spans="2:14" ht="36" customHeight="1">
      <c r="B27" s="20" t="s">
        <v>38</v>
      </c>
      <c r="C27" s="18" t="s">
        <v>39</v>
      </c>
      <c r="D27" s="22">
        <v>75</v>
      </c>
      <c r="E27" s="22">
        <v>4</v>
      </c>
      <c r="F27" s="21"/>
      <c r="G27" s="1">
        <f t="shared" si="1"/>
        <v>5.3333333333333339</v>
      </c>
      <c r="H27" s="22">
        <v>4</v>
      </c>
      <c r="I27" s="2">
        <f t="shared" si="2"/>
        <v>100</v>
      </c>
      <c r="J27" s="30"/>
      <c r="K27" s="29"/>
      <c r="L27" s="22"/>
      <c r="M27" s="30"/>
      <c r="N27" s="24"/>
    </row>
    <row r="28" spans="2:14" ht="36.75" customHeight="1">
      <c r="B28" s="20" t="s">
        <v>40</v>
      </c>
      <c r="C28" s="18" t="s">
        <v>41</v>
      </c>
      <c r="D28" s="22">
        <v>47.8</v>
      </c>
      <c r="E28" s="22">
        <v>47.8</v>
      </c>
      <c r="F28" s="21"/>
      <c r="G28" s="1">
        <f t="shared" si="1"/>
        <v>100</v>
      </c>
      <c r="H28" s="22">
        <v>32</v>
      </c>
      <c r="I28" s="2">
        <f t="shared" si="2"/>
        <v>66.945606694560681</v>
      </c>
      <c r="J28" s="30"/>
      <c r="K28" s="29"/>
      <c r="L28" s="22"/>
      <c r="M28" s="30"/>
      <c r="N28" s="24"/>
    </row>
    <row r="29" spans="2:14" ht="31.5">
      <c r="B29" s="20" t="s">
        <v>42</v>
      </c>
      <c r="C29" s="18" t="s">
        <v>43</v>
      </c>
      <c r="D29" s="22">
        <v>449.25</v>
      </c>
      <c r="E29" s="22">
        <v>449.25</v>
      </c>
      <c r="F29" s="21"/>
      <c r="G29" s="1"/>
      <c r="H29" s="22"/>
      <c r="I29" s="2"/>
      <c r="J29" s="30"/>
      <c r="K29" s="29"/>
      <c r="L29" s="22"/>
      <c r="M29" s="30"/>
      <c r="N29" s="24"/>
    </row>
    <row r="30" spans="2:14" ht="15.75">
      <c r="B30" s="20" t="s">
        <v>44</v>
      </c>
      <c r="C30" s="18" t="s">
        <v>45</v>
      </c>
      <c r="D30" s="22"/>
      <c r="E30" s="22"/>
      <c r="F30" s="21"/>
      <c r="G30" s="1"/>
      <c r="H30" s="22"/>
      <c r="I30" s="2"/>
      <c r="J30" s="30"/>
      <c r="K30" s="29"/>
      <c r="L30" s="22"/>
      <c r="M30" s="30"/>
      <c r="N30" s="24"/>
    </row>
    <row r="31" spans="2:14" ht="15.75">
      <c r="B31" s="20" t="s">
        <v>46</v>
      </c>
      <c r="C31" s="18" t="s">
        <v>47</v>
      </c>
      <c r="D31" s="22">
        <v>1690.2</v>
      </c>
      <c r="E31" s="22">
        <v>2620</v>
      </c>
      <c r="F31" s="21"/>
      <c r="G31" s="1">
        <f t="shared" si="1"/>
        <v>155.01124127322211</v>
      </c>
      <c r="H31" s="22">
        <v>250</v>
      </c>
      <c r="I31" s="2">
        <f t="shared" si="2"/>
        <v>9.5419847328244281</v>
      </c>
      <c r="J31" s="30"/>
      <c r="K31" s="29"/>
      <c r="L31" s="22"/>
      <c r="M31" s="30"/>
      <c r="N31" s="24"/>
    </row>
    <row r="32" spans="2:14" ht="15.75">
      <c r="B32" s="20" t="s">
        <v>48</v>
      </c>
      <c r="C32" s="18" t="s">
        <v>49</v>
      </c>
      <c r="D32" s="22">
        <v>0</v>
      </c>
      <c r="E32" s="22">
        <v>0</v>
      </c>
      <c r="F32" s="21"/>
      <c r="G32" s="1"/>
      <c r="H32" s="21"/>
      <c r="I32" s="2" t="e">
        <f t="shared" si="2"/>
        <v>#DIV/0!</v>
      </c>
      <c r="J32" s="30"/>
      <c r="K32" s="29"/>
      <c r="L32" s="22"/>
      <c r="M32" s="30"/>
      <c r="N32" s="24"/>
    </row>
    <row r="33" spans="2:11" ht="15.75">
      <c r="B33" s="20" t="s">
        <v>50</v>
      </c>
      <c r="C33" s="18" t="s">
        <v>51</v>
      </c>
      <c r="D33" s="22">
        <f>D34+D43</f>
        <v>725985.8899999999</v>
      </c>
      <c r="E33" s="22">
        <f>E34+E43</f>
        <v>725985.8899999999</v>
      </c>
      <c r="F33" s="21"/>
      <c r="G33" s="1">
        <f t="shared" si="1"/>
        <v>100</v>
      </c>
      <c r="H33" s="21">
        <f>H34</f>
        <v>647446.6</v>
      </c>
      <c r="I33" s="2">
        <f t="shared" si="2"/>
        <v>89.181705721580911</v>
      </c>
      <c r="K33" s="24"/>
    </row>
    <row r="34" spans="2:11" ht="51.75" customHeight="1">
      <c r="B34" s="20" t="s">
        <v>52</v>
      </c>
      <c r="C34" s="18" t="s">
        <v>53</v>
      </c>
      <c r="D34" s="22">
        <f>D35+D36+D37+D38</f>
        <v>776304.39999999991</v>
      </c>
      <c r="E34" s="22">
        <f>E35+E36+E37+E38</f>
        <v>776304.39999999991</v>
      </c>
      <c r="F34" s="21"/>
      <c r="G34" s="1">
        <f t="shared" si="1"/>
        <v>100</v>
      </c>
      <c r="H34" s="21">
        <f>H35+H36+H37+H38</f>
        <v>647446.6</v>
      </c>
      <c r="I34" s="2">
        <f t="shared" si="2"/>
        <v>83.401124610397687</v>
      </c>
    </row>
    <row r="35" spans="2:11" ht="47.25">
      <c r="B35" s="20" t="s">
        <v>54</v>
      </c>
      <c r="C35" s="18" t="s">
        <v>55</v>
      </c>
      <c r="D35" s="22">
        <v>246353.9</v>
      </c>
      <c r="E35" s="22">
        <v>246353.9</v>
      </c>
      <c r="F35" s="21"/>
      <c r="G35" s="1">
        <f t="shared" si="1"/>
        <v>100</v>
      </c>
      <c r="H35" s="21">
        <v>241308.9</v>
      </c>
      <c r="I35" s="2">
        <f t="shared" si="2"/>
        <v>97.952133089835385</v>
      </c>
    </row>
    <row r="36" spans="2:11" ht="63">
      <c r="B36" s="20" t="s">
        <v>56</v>
      </c>
      <c r="C36" s="18" t="s">
        <v>57</v>
      </c>
      <c r="D36" s="22">
        <v>202151.58</v>
      </c>
      <c r="E36" s="22">
        <v>202151.58</v>
      </c>
      <c r="F36" s="21"/>
      <c r="G36" s="1">
        <f t="shared" si="1"/>
        <v>100</v>
      </c>
      <c r="H36" s="21">
        <v>101995.4</v>
      </c>
      <c r="I36" s="2">
        <f t="shared" si="2"/>
        <v>50.454911111750903</v>
      </c>
    </row>
    <row r="37" spans="2:11" ht="47.25">
      <c r="B37" s="20" t="s">
        <v>58</v>
      </c>
      <c r="C37" s="18" t="s">
        <v>59</v>
      </c>
      <c r="D37" s="22">
        <v>317865.21000000002</v>
      </c>
      <c r="E37" s="22">
        <v>317865.21000000002</v>
      </c>
      <c r="F37" s="21"/>
      <c r="G37" s="1">
        <f t="shared" si="1"/>
        <v>100</v>
      </c>
      <c r="H37" s="21">
        <v>283243.3</v>
      </c>
      <c r="I37" s="2">
        <f t="shared" si="2"/>
        <v>89.107990144627649</v>
      </c>
    </row>
    <row r="38" spans="2:11" ht="15.75">
      <c r="B38" s="20" t="s">
        <v>60</v>
      </c>
      <c r="C38" s="18" t="s">
        <v>61</v>
      </c>
      <c r="D38" s="22">
        <v>9933.7099999999991</v>
      </c>
      <c r="E38" s="22">
        <v>9933.7099999999991</v>
      </c>
      <c r="F38" s="21"/>
      <c r="G38" s="1">
        <f t="shared" si="1"/>
        <v>100</v>
      </c>
      <c r="H38" s="21">
        <v>20899</v>
      </c>
      <c r="I38" s="2">
        <f t="shared" si="2"/>
        <v>210.38463977708227</v>
      </c>
    </row>
    <row r="39" spans="2:11" ht="47.25">
      <c r="B39" s="20" t="s">
        <v>62</v>
      </c>
      <c r="C39" s="18" t="s">
        <v>63</v>
      </c>
      <c r="D39" s="22"/>
      <c r="E39" s="22"/>
      <c r="F39" s="21"/>
      <c r="G39" s="1"/>
      <c r="H39" s="21"/>
      <c r="I39" s="2"/>
    </row>
    <row r="40" spans="2:11" ht="47.25">
      <c r="B40" s="20" t="s">
        <v>64</v>
      </c>
      <c r="C40" s="18"/>
      <c r="D40" s="22"/>
      <c r="E40" s="22"/>
      <c r="F40" s="21"/>
      <c r="G40" s="1"/>
      <c r="H40" s="21"/>
      <c r="I40" s="2"/>
    </row>
    <row r="41" spans="2:11" ht="15.75">
      <c r="B41" s="20" t="s">
        <v>65</v>
      </c>
      <c r="C41" s="18" t="s">
        <v>66</v>
      </c>
      <c r="D41" s="22"/>
      <c r="E41" s="22"/>
      <c r="F41" s="21"/>
      <c r="G41" s="1"/>
      <c r="H41" s="21"/>
      <c r="I41" s="2"/>
    </row>
    <row r="42" spans="2:11" ht="110.25">
      <c r="B42" s="20" t="s">
        <v>67</v>
      </c>
      <c r="C42" s="18" t="s">
        <v>68</v>
      </c>
      <c r="D42" s="22"/>
      <c r="E42" s="22"/>
      <c r="F42" s="21"/>
      <c r="G42" s="1" t="s">
        <v>166</v>
      </c>
      <c r="H42" s="21"/>
      <c r="I42" s="2"/>
    </row>
    <row r="43" spans="2:11" ht="63">
      <c r="B43" s="20" t="s">
        <v>69</v>
      </c>
      <c r="C43" s="18" t="s">
        <v>70</v>
      </c>
      <c r="D43" s="22">
        <v>-50318.51</v>
      </c>
      <c r="E43" s="22">
        <v>-50318.51</v>
      </c>
      <c r="F43" s="21"/>
      <c r="G43" s="1"/>
      <c r="H43" s="21"/>
      <c r="I43" s="2"/>
    </row>
    <row r="44" spans="2:11" ht="15.75">
      <c r="B44" s="3" t="s">
        <v>71</v>
      </c>
      <c r="C44" s="8" t="s">
        <v>72</v>
      </c>
      <c r="D44" s="26">
        <f>D45+D54+D56+D59+D64+D68+D74+D77+D82+D86+D88+D90</f>
        <v>911045.50676999998</v>
      </c>
      <c r="E44" s="26">
        <f t="shared" ref="E44:H44" si="7">E45+E54+E56+E59+E64+E68+E74+E77+E82+E86+E88+E90</f>
        <v>911045.50676999998</v>
      </c>
      <c r="F44" s="26">
        <f t="shared" si="7"/>
        <v>0</v>
      </c>
      <c r="G44" s="26">
        <f>E44/D44*100</f>
        <v>100</v>
      </c>
      <c r="H44" s="26">
        <f t="shared" si="7"/>
        <v>729707.06</v>
      </c>
      <c r="I44" s="2">
        <f>H44/E44*100</f>
        <v>80.095566530708979</v>
      </c>
    </row>
    <row r="45" spans="2:11" ht="31.5">
      <c r="B45" s="3" t="s">
        <v>73</v>
      </c>
      <c r="C45" s="8" t="s">
        <v>74</v>
      </c>
      <c r="D45" s="4">
        <f>D46+D47+D48+D49+D50+D51+D52+D53</f>
        <v>77691.649709999998</v>
      </c>
      <c r="E45" s="4">
        <f t="shared" ref="E45:H45" si="8">E46+E47+E48+E49+E50+E51+E52+E53</f>
        <v>77891.649709999998</v>
      </c>
      <c r="F45" s="4">
        <f t="shared" si="8"/>
        <v>0</v>
      </c>
      <c r="G45" s="26">
        <f t="shared" ref="G45:G93" si="9">E45/D45*100</f>
        <v>100.25742792275172</v>
      </c>
      <c r="H45" s="4">
        <f t="shared" si="8"/>
        <v>66401.84</v>
      </c>
      <c r="I45" s="2">
        <f t="shared" ref="I45:I93" si="10">H45/E45*100</f>
        <v>85.248984001779462</v>
      </c>
    </row>
    <row r="46" spans="2:11" ht="63">
      <c r="B46" s="3" t="s">
        <v>75</v>
      </c>
      <c r="C46" s="8" t="s">
        <v>76</v>
      </c>
      <c r="D46" s="26">
        <v>2332</v>
      </c>
      <c r="E46" s="1">
        <f t="shared" ref="E46:E93" si="11">D46</f>
        <v>2332</v>
      </c>
      <c r="F46" s="4"/>
      <c r="G46" s="26">
        <f>E46/D46*100</f>
        <v>100</v>
      </c>
      <c r="H46" s="5">
        <v>2332</v>
      </c>
      <c r="I46" s="2">
        <f t="shared" si="10"/>
        <v>100</v>
      </c>
    </row>
    <row r="47" spans="2:11" ht="78.75">
      <c r="B47" s="3" t="s">
        <v>77</v>
      </c>
      <c r="C47" s="8" t="s">
        <v>78</v>
      </c>
      <c r="D47" s="26">
        <v>4346.5</v>
      </c>
      <c r="E47" s="1">
        <f t="shared" si="11"/>
        <v>4346.5</v>
      </c>
      <c r="F47" s="4"/>
      <c r="G47" s="26">
        <f t="shared" si="9"/>
        <v>100</v>
      </c>
      <c r="H47" s="5">
        <v>4371</v>
      </c>
      <c r="I47" s="2">
        <f t="shared" si="10"/>
        <v>100.56367191993559</v>
      </c>
    </row>
    <row r="48" spans="2:11" ht="94.5">
      <c r="B48" s="3" t="s">
        <v>79</v>
      </c>
      <c r="C48" s="8" t="s">
        <v>80</v>
      </c>
      <c r="D48" s="26">
        <v>20831.510469999997</v>
      </c>
      <c r="E48" s="1">
        <f t="shared" si="11"/>
        <v>20831.510469999997</v>
      </c>
      <c r="F48" s="4"/>
      <c r="G48" s="26">
        <f t="shared" si="9"/>
        <v>100</v>
      </c>
      <c r="H48" s="5">
        <v>21724.7</v>
      </c>
      <c r="I48" s="2">
        <f t="shared" si="10"/>
        <v>104.28768490545278</v>
      </c>
    </row>
    <row r="49" spans="2:9" ht="15.75">
      <c r="B49" s="3" t="s">
        <v>174</v>
      </c>
      <c r="C49" s="8" t="s">
        <v>163</v>
      </c>
      <c r="D49" s="26">
        <v>7.9</v>
      </c>
      <c r="E49" s="1">
        <f t="shared" si="11"/>
        <v>7.9</v>
      </c>
      <c r="F49" s="4"/>
      <c r="G49" s="26">
        <f t="shared" si="9"/>
        <v>100</v>
      </c>
      <c r="H49" s="5">
        <v>7.5</v>
      </c>
      <c r="I49" s="2">
        <f t="shared" si="10"/>
        <v>94.936708860759495</v>
      </c>
    </row>
    <row r="50" spans="2:9" ht="63">
      <c r="B50" s="3" t="s">
        <v>81</v>
      </c>
      <c r="C50" s="8" t="s">
        <v>82</v>
      </c>
      <c r="D50" s="26">
        <v>9254.7388900000005</v>
      </c>
      <c r="E50" s="1">
        <f t="shared" si="11"/>
        <v>9254.7388900000005</v>
      </c>
      <c r="F50" s="4"/>
      <c r="G50" s="26">
        <f t="shared" si="9"/>
        <v>100</v>
      </c>
      <c r="H50" s="5">
        <v>7084</v>
      </c>
      <c r="I50" s="2">
        <f t="shared" si="10"/>
        <v>76.544569049424567</v>
      </c>
    </row>
    <row r="51" spans="2:9" ht="31.5">
      <c r="B51" s="3" t="s">
        <v>83</v>
      </c>
      <c r="C51" s="8" t="s">
        <v>84</v>
      </c>
      <c r="D51" s="4">
        <v>327.99671999999998</v>
      </c>
      <c r="E51" s="1">
        <f t="shared" si="11"/>
        <v>327.99671999999998</v>
      </c>
      <c r="F51" s="4"/>
      <c r="G51" s="26">
        <f t="shared" si="9"/>
        <v>100</v>
      </c>
      <c r="H51" s="5">
        <v>0</v>
      </c>
      <c r="I51" s="2">
        <f t="shared" si="10"/>
        <v>0</v>
      </c>
    </row>
    <row r="52" spans="2:9" ht="15.75">
      <c r="B52" s="3" t="s">
        <v>85</v>
      </c>
      <c r="C52" s="8" t="s">
        <v>86</v>
      </c>
      <c r="D52" s="27">
        <v>370</v>
      </c>
      <c r="E52" s="1">
        <v>0</v>
      </c>
      <c r="F52" s="4"/>
      <c r="G52" s="26">
        <f t="shared" si="9"/>
        <v>0</v>
      </c>
      <c r="H52" s="5">
        <v>2650</v>
      </c>
      <c r="I52" s="2" t="e">
        <f t="shared" si="10"/>
        <v>#DIV/0!</v>
      </c>
    </row>
    <row r="53" spans="2:9" ht="15.75">
      <c r="B53" s="3" t="s">
        <v>87</v>
      </c>
      <c r="C53" s="8" t="s">
        <v>88</v>
      </c>
      <c r="D53" s="26">
        <v>40221.003629999999</v>
      </c>
      <c r="E53" s="1">
        <f>D53+200+370</f>
        <v>40791.003629999999</v>
      </c>
      <c r="F53" s="4"/>
      <c r="G53" s="26">
        <f t="shared" si="9"/>
        <v>101.41717000710257</v>
      </c>
      <c r="H53" s="5">
        <v>28232.639999999999</v>
      </c>
      <c r="I53" s="2">
        <f t="shared" si="10"/>
        <v>69.212908454245849</v>
      </c>
    </row>
    <row r="54" spans="2:9" ht="15.75" hidden="1">
      <c r="B54" s="3" t="s">
        <v>89</v>
      </c>
      <c r="C54" s="8" t="s">
        <v>90</v>
      </c>
      <c r="D54" s="4">
        <f>D55</f>
        <v>0</v>
      </c>
      <c r="E54" s="4">
        <f t="shared" ref="E54:H54" si="12">E55</f>
        <v>0</v>
      </c>
      <c r="F54" s="4">
        <f t="shared" si="12"/>
        <v>0</v>
      </c>
      <c r="G54" s="26" t="e">
        <f t="shared" si="9"/>
        <v>#DIV/0!</v>
      </c>
      <c r="H54" s="4">
        <f t="shared" si="12"/>
        <v>0</v>
      </c>
      <c r="I54" s="2" t="e">
        <f t="shared" si="10"/>
        <v>#DIV/0!</v>
      </c>
    </row>
    <row r="55" spans="2:9" ht="31.5" hidden="1">
      <c r="B55" s="3" t="s">
        <v>91</v>
      </c>
      <c r="C55" s="8" t="s">
        <v>92</v>
      </c>
      <c r="D55" s="26">
        <v>0</v>
      </c>
      <c r="E55" s="1">
        <f t="shared" si="11"/>
        <v>0</v>
      </c>
      <c r="F55" s="4"/>
      <c r="G55" s="26" t="e">
        <f t="shared" si="9"/>
        <v>#DIV/0!</v>
      </c>
      <c r="H55" s="5">
        <v>0</v>
      </c>
      <c r="I55" s="2" t="e">
        <f t="shared" si="10"/>
        <v>#DIV/0!</v>
      </c>
    </row>
    <row r="56" spans="2:9" ht="47.25">
      <c r="B56" s="3" t="s">
        <v>93</v>
      </c>
      <c r="C56" s="8" t="s">
        <v>94</v>
      </c>
      <c r="D56" s="4">
        <f>D57+D58</f>
        <v>7148.6710000000003</v>
      </c>
      <c r="E56" s="4">
        <f t="shared" ref="E56:H56" si="13">E57+E58</f>
        <v>7148.6710000000003</v>
      </c>
      <c r="F56" s="4">
        <f t="shared" si="13"/>
        <v>0</v>
      </c>
      <c r="G56" s="26">
        <f t="shared" si="9"/>
        <v>100</v>
      </c>
      <c r="H56" s="4">
        <f t="shared" si="13"/>
        <v>6772.2</v>
      </c>
      <c r="I56" s="2">
        <f t="shared" si="10"/>
        <v>94.733692458360437</v>
      </c>
    </row>
    <row r="57" spans="2:9" ht="63">
      <c r="B57" s="3" t="s">
        <v>95</v>
      </c>
      <c r="C57" s="8" t="s">
        <v>96</v>
      </c>
      <c r="D57" s="26">
        <v>7148.6710000000003</v>
      </c>
      <c r="E57" s="1">
        <f t="shared" si="11"/>
        <v>7148.6710000000003</v>
      </c>
      <c r="F57" s="4"/>
      <c r="G57" s="26">
        <f t="shared" si="9"/>
        <v>100</v>
      </c>
      <c r="H57" s="5">
        <v>6772.2</v>
      </c>
      <c r="I57" s="2">
        <f t="shared" si="10"/>
        <v>94.733692458360437</v>
      </c>
    </row>
    <row r="58" spans="2:9" ht="47.25" hidden="1">
      <c r="B58" s="3" t="s">
        <v>97</v>
      </c>
      <c r="C58" s="8" t="s">
        <v>98</v>
      </c>
      <c r="D58" s="26">
        <v>0</v>
      </c>
      <c r="E58" s="1">
        <f t="shared" si="11"/>
        <v>0</v>
      </c>
      <c r="F58" s="4"/>
      <c r="G58" s="26" t="e">
        <f t="shared" si="9"/>
        <v>#DIV/0!</v>
      </c>
      <c r="H58" s="5">
        <v>0</v>
      </c>
      <c r="I58" s="2" t="e">
        <f t="shared" si="10"/>
        <v>#DIV/0!</v>
      </c>
    </row>
    <row r="59" spans="2:9" ht="15.75">
      <c r="B59" s="3" t="s">
        <v>99</v>
      </c>
      <c r="C59" s="8" t="s">
        <v>100</v>
      </c>
      <c r="D59" s="4">
        <f>D60+D61+D62+D63</f>
        <v>20830.340390000001</v>
      </c>
      <c r="E59" s="4">
        <f t="shared" ref="E59:H59" si="14">E60+E61+E62+E63</f>
        <v>20830.340390000001</v>
      </c>
      <c r="F59" s="4">
        <f t="shared" si="14"/>
        <v>0</v>
      </c>
      <c r="G59" s="26">
        <f t="shared" si="9"/>
        <v>100</v>
      </c>
      <c r="H59" s="4">
        <f t="shared" si="14"/>
        <v>13697.24</v>
      </c>
      <c r="I59" s="2">
        <f t="shared" si="10"/>
        <v>65.756198619661632</v>
      </c>
    </row>
    <row r="60" spans="2:9" ht="15.75">
      <c r="B60" s="3" t="s">
        <v>101</v>
      </c>
      <c r="C60" s="8" t="s">
        <v>102</v>
      </c>
      <c r="D60" s="26">
        <v>2918.6</v>
      </c>
      <c r="E60" s="1">
        <f t="shared" si="11"/>
        <v>2918.6</v>
      </c>
      <c r="F60" s="4"/>
      <c r="G60" s="26">
        <f t="shared" si="9"/>
        <v>100</v>
      </c>
      <c r="H60" s="5">
        <v>2848.7</v>
      </c>
      <c r="I60" s="2">
        <f t="shared" si="10"/>
        <v>97.60501610361132</v>
      </c>
    </row>
    <row r="61" spans="2:9" ht="15.75" hidden="1">
      <c r="B61" s="3" t="s">
        <v>172</v>
      </c>
      <c r="C61" s="25" t="s">
        <v>173</v>
      </c>
      <c r="D61" s="26">
        <v>0</v>
      </c>
      <c r="E61" s="1">
        <f t="shared" si="11"/>
        <v>0</v>
      </c>
      <c r="F61" s="4"/>
      <c r="G61" s="26" t="e">
        <f t="shared" si="9"/>
        <v>#DIV/0!</v>
      </c>
      <c r="H61" s="5">
        <v>0</v>
      </c>
      <c r="I61" s="2" t="e">
        <f t="shared" si="10"/>
        <v>#DIV/0!</v>
      </c>
    </row>
    <row r="62" spans="2:9" ht="15.75">
      <c r="B62" s="3" t="s">
        <v>103</v>
      </c>
      <c r="C62" s="8" t="s">
        <v>104</v>
      </c>
      <c r="D62" s="26">
        <v>8779.88868</v>
      </c>
      <c r="E62" s="1">
        <f t="shared" si="11"/>
        <v>8779.88868</v>
      </c>
      <c r="F62" s="4"/>
      <c r="G62" s="26">
        <f t="shared" si="9"/>
        <v>100</v>
      </c>
      <c r="H62" s="5">
        <v>5377.44</v>
      </c>
      <c r="I62" s="2">
        <f t="shared" si="10"/>
        <v>61.247245790820202</v>
      </c>
    </row>
    <row r="63" spans="2:9" ht="31.5">
      <c r="B63" s="3" t="s">
        <v>105</v>
      </c>
      <c r="C63" s="8" t="s">
        <v>106</v>
      </c>
      <c r="D63" s="26">
        <v>9131.8517100000008</v>
      </c>
      <c r="E63" s="1">
        <f t="shared" si="11"/>
        <v>9131.8517100000008</v>
      </c>
      <c r="F63" s="4"/>
      <c r="G63" s="26">
        <f t="shared" si="9"/>
        <v>100</v>
      </c>
      <c r="H63" s="5">
        <v>5471.1</v>
      </c>
      <c r="I63" s="2">
        <f t="shared" si="10"/>
        <v>59.912273805418593</v>
      </c>
    </row>
    <row r="64" spans="2:9" ht="31.5">
      <c r="B64" s="3" t="s">
        <v>107</v>
      </c>
      <c r="C64" s="8" t="s">
        <v>108</v>
      </c>
      <c r="D64" s="4">
        <f>D65+D66+D67</f>
        <v>136164.74522000001</v>
      </c>
      <c r="E64" s="4">
        <f t="shared" ref="E64:H64" si="15">E65+E66+E67</f>
        <v>136164.74522000001</v>
      </c>
      <c r="F64" s="4">
        <f t="shared" si="15"/>
        <v>0</v>
      </c>
      <c r="G64" s="26">
        <f t="shared" si="9"/>
        <v>100</v>
      </c>
      <c r="H64" s="4">
        <f t="shared" si="15"/>
        <v>57256.45</v>
      </c>
      <c r="I64" s="2">
        <f t="shared" si="10"/>
        <v>42.049393848232391</v>
      </c>
    </row>
    <row r="65" spans="2:9" ht="15.75">
      <c r="B65" s="3" t="s">
        <v>109</v>
      </c>
      <c r="C65" s="8" t="s">
        <v>110</v>
      </c>
      <c r="D65" s="26">
        <v>42667.460549999996</v>
      </c>
      <c r="E65" s="1">
        <f t="shared" si="11"/>
        <v>42667.460549999996</v>
      </c>
      <c r="F65" s="4"/>
      <c r="G65" s="26">
        <f t="shared" si="9"/>
        <v>100</v>
      </c>
      <c r="H65" s="5">
        <v>31084.199999999997</v>
      </c>
      <c r="I65" s="2">
        <f t="shared" si="10"/>
        <v>72.852238214584816</v>
      </c>
    </row>
    <row r="66" spans="2:9" ht="15.75">
      <c r="B66" s="3" t="s">
        <v>111</v>
      </c>
      <c r="C66" s="8" t="s">
        <v>112</v>
      </c>
      <c r="D66" s="26">
        <v>91878.010930000004</v>
      </c>
      <c r="E66" s="1">
        <f t="shared" si="11"/>
        <v>91878.010930000004</v>
      </c>
      <c r="F66" s="4"/>
      <c r="G66" s="26">
        <f t="shared" si="9"/>
        <v>100</v>
      </c>
      <c r="H66" s="5">
        <v>25867.15</v>
      </c>
      <c r="I66" s="2">
        <f t="shared" si="10"/>
        <v>28.153798431387088</v>
      </c>
    </row>
    <row r="67" spans="2:9" ht="15.75">
      <c r="B67" s="3" t="s">
        <v>113</v>
      </c>
      <c r="C67" s="8" t="s">
        <v>114</v>
      </c>
      <c r="D67" s="26">
        <v>1619.2737400000001</v>
      </c>
      <c r="E67" s="1">
        <f t="shared" si="11"/>
        <v>1619.2737400000001</v>
      </c>
      <c r="F67" s="4"/>
      <c r="G67" s="26">
        <f t="shared" si="9"/>
        <v>100</v>
      </c>
      <c r="H67" s="5">
        <v>305.10000000000002</v>
      </c>
      <c r="I67" s="2">
        <f t="shared" si="10"/>
        <v>18.841780266256897</v>
      </c>
    </row>
    <row r="68" spans="2:9" ht="15.75">
      <c r="B68" s="3" t="s">
        <v>115</v>
      </c>
      <c r="C68" s="8" t="s">
        <v>116</v>
      </c>
      <c r="D68" s="4">
        <f>D69+D70+D71+D72+D73</f>
        <v>562727.37407999998</v>
      </c>
      <c r="E68" s="4">
        <f t="shared" ref="E68:H68" si="16">E69+E70+E71+E72+E73</f>
        <v>562727.37407999998</v>
      </c>
      <c r="F68" s="4">
        <f t="shared" si="16"/>
        <v>0</v>
      </c>
      <c r="G68" s="26">
        <f t="shared" si="9"/>
        <v>100</v>
      </c>
      <c r="H68" s="4">
        <f t="shared" si="16"/>
        <v>492598.08</v>
      </c>
      <c r="I68" s="2">
        <f t="shared" si="10"/>
        <v>87.537607496942201</v>
      </c>
    </row>
    <row r="69" spans="2:9" ht="15.75">
      <c r="B69" s="3" t="s">
        <v>117</v>
      </c>
      <c r="C69" s="8" t="s">
        <v>118</v>
      </c>
      <c r="D69" s="26">
        <v>130707.36095999999</v>
      </c>
      <c r="E69" s="1">
        <f t="shared" si="11"/>
        <v>130707.36095999999</v>
      </c>
      <c r="F69" s="4"/>
      <c r="G69" s="26">
        <f t="shared" si="9"/>
        <v>100</v>
      </c>
      <c r="H69" s="5">
        <v>75953.5</v>
      </c>
      <c r="I69" s="2">
        <f t="shared" si="10"/>
        <v>58.109581160653867</v>
      </c>
    </row>
    <row r="70" spans="2:9" ht="15.75">
      <c r="B70" s="3" t="s">
        <v>119</v>
      </c>
      <c r="C70" s="8" t="s">
        <v>120</v>
      </c>
      <c r="D70" s="26">
        <v>351232.18105999997</v>
      </c>
      <c r="E70" s="1">
        <f>D70</f>
        <v>351232.18105999997</v>
      </c>
      <c r="F70" s="4"/>
      <c r="G70" s="26">
        <f t="shared" si="9"/>
        <v>100</v>
      </c>
      <c r="H70" s="5">
        <v>329601.36</v>
      </c>
      <c r="I70" s="2">
        <f t="shared" si="10"/>
        <v>93.84144670493481</v>
      </c>
    </row>
    <row r="71" spans="2:9" ht="15.75">
      <c r="B71" s="3" t="s">
        <v>171</v>
      </c>
      <c r="C71" s="8" t="s">
        <v>164</v>
      </c>
      <c r="D71" s="26">
        <v>55613.866900000001</v>
      </c>
      <c r="E71" s="1">
        <f t="shared" si="11"/>
        <v>55613.866900000001</v>
      </c>
      <c r="F71" s="4"/>
      <c r="G71" s="26">
        <f t="shared" si="9"/>
        <v>100</v>
      </c>
      <c r="H71" s="5">
        <v>61598.02</v>
      </c>
      <c r="I71" s="2">
        <f t="shared" si="10"/>
        <v>110.76018164814934</v>
      </c>
    </row>
    <row r="72" spans="2:9" ht="31.5">
      <c r="B72" s="3" t="s">
        <v>121</v>
      </c>
      <c r="C72" s="8" t="s">
        <v>122</v>
      </c>
      <c r="D72" s="26">
        <v>140</v>
      </c>
      <c r="E72" s="1">
        <f t="shared" si="11"/>
        <v>140</v>
      </c>
      <c r="F72" s="4"/>
      <c r="G72" s="26">
        <f t="shared" si="9"/>
        <v>100</v>
      </c>
      <c r="H72" s="5">
        <v>2217.6999999999998</v>
      </c>
      <c r="I72" s="2">
        <f t="shared" si="10"/>
        <v>1584.0714285714284</v>
      </c>
    </row>
    <row r="73" spans="2:9" ht="15.75">
      <c r="B73" s="3" t="s">
        <v>123</v>
      </c>
      <c r="C73" s="8" t="s">
        <v>124</v>
      </c>
      <c r="D73" s="26">
        <v>25033.96516</v>
      </c>
      <c r="E73" s="1">
        <f t="shared" si="11"/>
        <v>25033.96516</v>
      </c>
      <c r="F73" s="4"/>
      <c r="G73" s="26">
        <f t="shared" si="9"/>
        <v>100</v>
      </c>
      <c r="H73" s="5">
        <v>23227.5</v>
      </c>
      <c r="I73" s="2">
        <f t="shared" si="10"/>
        <v>92.783943141031358</v>
      </c>
    </row>
    <row r="74" spans="2:9" ht="15.75">
      <c r="B74" s="3" t="s">
        <v>125</v>
      </c>
      <c r="C74" s="8" t="s">
        <v>126</v>
      </c>
      <c r="D74" s="4">
        <f>D75+D76</f>
        <v>53687.674930000001</v>
      </c>
      <c r="E74" s="4">
        <f t="shared" ref="E74:H74" si="17">E75+E76</f>
        <v>53687.674930000001</v>
      </c>
      <c r="F74" s="4">
        <f t="shared" si="17"/>
        <v>0</v>
      </c>
      <c r="G74" s="26">
        <f t="shared" si="9"/>
        <v>100</v>
      </c>
      <c r="H74" s="4">
        <f t="shared" si="17"/>
        <v>49270.35</v>
      </c>
      <c r="I74" s="2">
        <f t="shared" si="10"/>
        <v>91.772180606145682</v>
      </c>
    </row>
    <row r="75" spans="2:9" ht="15.75">
      <c r="B75" s="3" t="s">
        <v>127</v>
      </c>
      <c r="C75" s="8" t="s">
        <v>128</v>
      </c>
      <c r="D75" s="26">
        <v>43977.001600000003</v>
      </c>
      <c r="E75" s="1">
        <f t="shared" si="11"/>
        <v>43977.001600000003</v>
      </c>
      <c r="F75" s="4"/>
      <c r="G75" s="26">
        <f t="shared" si="9"/>
        <v>100</v>
      </c>
      <c r="H75" s="5">
        <v>38124.85</v>
      </c>
      <c r="I75" s="2">
        <f t="shared" si="10"/>
        <v>86.692699849732364</v>
      </c>
    </row>
    <row r="76" spans="2:9" ht="31.5">
      <c r="B76" s="3" t="s">
        <v>129</v>
      </c>
      <c r="C76" s="8" t="s">
        <v>130</v>
      </c>
      <c r="D76" s="26">
        <v>9710.6733299999996</v>
      </c>
      <c r="E76" s="1">
        <f t="shared" si="11"/>
        <v>9710.6733299999996</v>
      </c>
      <c r="F76" s="4"/>
      <c r="G76" s="26">
        <f t="shared" si="9"/>
        <v>100</v>
      </c>
      <c r="H76" s="5">
        <v>11145.5</v>
      </c>
      <c r="I76" s="2">
        <f t="shared" si="10"/>
        <v>114.77576910724892</v>
      </c>
    </row>
    <row r="77" spans="2:9" ht="15.75">
      <c r="B77" s="3" t="s">
        <v>131</v>
      </c>
      <c r="C77" s="8" t="s">
        <v>132</v>
      </c>
      <c r="D77" s="4">
        <f>D78+D79+D80</f>
        <v>8925.4654399999999</v>
      </c>
      <c r="E77" s="4">
        <f t="shared" ref="E77:H77" si="18">E78+E79+E80</f>
        <v>8925.4654399999999</v>
      </c>
      <c r="F77" s="4">
        <f t="shared" si="18"/>
        <v>0</v>
      </c>
      <c r="G77" s="26">
        <f t="shared" si="9"/>
        <v>100</v>
      </c>
      <c r="H77" s="4">
        <f t="shared" si="18"/>
        <v>4967.8999999999996</v>
      </c>
      <c r="I77" s="2">
        <f t="shared" si="10"/>
        <v>55.659842429461015</v>
      </c>
    </row>
    <row r="78" spans="2:9" ht="15.75">
      <c r="B78" s="3" t="s">
        <v>133</v>
      </c>
      <c r="C78" s="8" t="s">
        <v>134</v>
      </c>
      <c r="D78" s="26">
        <v>400</v>
      </c>
      <c r="E78" s="1">
        <f t="shared" si="11"/>
        <v>400</v>
      </c>
      <c r="F78" s="4"/>
      <c r="G78" s="26">
        <f t="shared" si="9"/>
        <v>100</v>
      </c>
      <c r="H78" s="5">
        <v>400</v>
      </c>
      <c r="I78" s="2">
        <f t="shared" si="10"/>
        <v>100</v>
      </c>
    </row>
    <row r="79" spans="2:9" ht="15.75">
      <c r="B79" s="3" t="s">
        <v>135</v>
      </c>
      <c r="C79" s="8" t="s">
        <v>136</v>
      </c>
      <c r="D79" s="26">
        <v>5972.9654400000009</v>
      </c>
      <c r="E79" s="1">
        <f t="shared" si="11"/>
        <v>5972.9654400000009</v>
      </c>
      <c r="F79" s="4"/>
      <c r="G79" s="26">
        <f t="shared" si="9"/>
        <v>100</v>
      </c>
      <c r="H79" s="5">
        <v>2565.5</v>
      </c>
      <c r="I79" s="2">
        <f t="shared" si="10"/>
        <v>42.951864124631527</v>
      </c>
    </row>
    <row r="80" spans="2:9" ht="15.75">
      <c r="B80" s="3" t="s">
        <v>137</v>
      </c>
      <c r="C80" s="8" t="s">
        <v>138</v>
      </c>
      <c r="D80" s="26">
        <v>2552.5</v>
      </c>
      <c r="E80" s="1">
        <f t="shared" si="11"/>
        <v>2552.5</v>
      </c>
      <c r="F80" s="4"/>
      <c r="G80" s="26">
        <f t="shared" si="9"/>
        <v>100</v>
      </c>
      <c r="H80" s="5">
        <v>2002.4</v>
      </c>
      <c r="I80" s="2">
        <f t="shared" si="10"/>
        <v>78.448579823702261</v>
      </c>
    </row>
    <row r="81" spans="2:9" ht="31.5" hidden="1">
      <c r="B81" s="3" t="s">
        <v>139</v>
      </c>
      <c r="C81" s="8" t="s">
        <v>140</v>
      </c>
      <c r="D81" s="4"/>
      <c r="E81" s="1">
        <f t="shared" si="11"/>
        <v>0</v>
      </c>
      <c r="F81" s="4"/>
      <c r="G81" s="26" t="e">
        <f t="shared" si="9"/>
        <v>#DIV/0!</v>
      </c>
      <c r="H81" s="5"/>
      <c r="I81" s="2" t="e">
        <f t="shared" si="10"/>
        <v>#DIV/0!</v>
      </c>
    </row>
    <row r="82" spans="2:9" ht="15.75">
      <c r="B82" s="3" t="s">
        <v>141</v>
      </c>
      <c r="C82" s="8" t="s">
        <v>142</v>
      </c>
      <c r="D82" s="4">
        <f>D83+D84</f>
        <v>400</v>
      </c>
      <c r="E82" s="4">
        <f t="shared" ref="E82:F82" si="19">E83+E84</f>
        <v>400</v>
      </c>
      <c r="F82" s="4">
        <f t="shared" si="19"/>
        <v>0</v>
      </c>
      <c r="G82" s="26">
        <f t="shared" si="9"/>
        <v>100</v>
      </c>
      <c r="H82" s="4">
        <f>H83+H84+H85</f>
        <v>500</v>
      </c>
      <c r="I82" s="2">
        <f t="shared" si="10"/>
        <v>125</v>
      </c>
    </row>
    <row r="83" spans="2:9" ht="18" customHeight="1">
      <c r="B83" s="3" t="s">
        <v>143</v>
      </c>
      <c r="C83" s="8" t="s">
        <v>144</v>
      </c>
      <c r="D83" s="26">
        <v>0</v>
      </c>
      <c r="E83" s="1">
        <f t="shared" si="11"/>
        <v>0</v>
      </c>
      <c r="F83" s="4"/>
      <c r="G83" s="26" t="e">
        <f t="shared" si="9"/>
        <v>#DIV/0!</v>
      </c>
      <c r="H83" s="5">
        <v>0</v>
      </c>
      <c r="I83" s="2" t="e">
        <f t="shared" si="10"/>
        <v>#DIV/0!</v>
      </c>
    </row>
    <row r="84" spans="2:9" ht="18" customHeight="1">
      <c r="B84" s="3" t="s">
        <v>175</v>
      </c>
      <c r="C84" s="8">
        <v>1102</v>
      </c>
      <c r="D84" s="4">
        <v>400</v>
      </c>
      <c r="E84" s="1">
        <f t="shared" si="11"/>
        <v>400</v>
      </c>
      <c r="F84" s="4"/>
      <c r="G84" s="26">
        <f t="shared" si="9"/>
        <v>100</v>
      </c>
      <c r="H84" s="5">
        <v>500</v>
      </c>
      <c r="I84" s="2">
        <f t="shared" si="10"/>
        <v>125</v>
      </c>
    </row>
    <row r="85" spans="2:9" ht="18" customHeight="1">
      <c r="B85" s="3" t="s">
        <v>176</v>
      </c>
      <c r="C85" s="8">
        <v>1103</v>
      </c>
      <c r="D85" s="4">
        <v>0</v>
      </c>
      <c r="E85" s="1">
        <v>0</v>
      </c>
      <c r="F85" s="4"/>
      <c r="G85" s="26" t="e">
        <f t="shared" si="9"/>
        <v>#DIV/0!</v>
      </c>
      <c r="H85" s="5">
        <v>0</v>
      </c>
      <c r="I85" s="2" t="e">
        <f t="shared" si="10"/>
        <v>#DIV/0!</v>
      </c>
    </row>
    <row r="86" spans="2:9" ht="18" customHeight="1">
      <c r="B86" s="7" t="s">
        <v>145</v>
      </c>
      <c r="C86" s="8" t="s">
        <v>146</v>
      </c>
      <c r="D86" s="4">
        <f>D87</f>
        <v>4043</v>
      </c>
      <c r="E86" s="4">
        <f t="shared" ref="E86:H86" si="20">E87</f>
        <v>4043</v>
      </c>
      <c r="F86" s="4">
        <f t="shared" si="20"/>
        <v>0</v>
      </c>
      <c r="G86" s="26">
        <f t="shared" si="9"/>
        <v>100</v>
      </c>
      <c r="H86" s="4">
        <f t="shared" si="20"/>
        <v>4071</v>
      </c>
      <c r="I86" s="2">
        <f t="shared" si="10"/>
        <v>100.69255503339105</v>
      </c>
    </row>
    <row r="87" spans="2:9" ht="15.75">
      <c r="B87" s="3" t="s">
        <v>147</v>
      </c>
      <c r="C87" s="8" t="s">
        <v>148</v>
      </c>
      <c r="D87" s="26">
        <v>4043</v>
      </c>
      <c r="E87" s="1">
        <f t="shared" si="11"/>
        <v>4043</v>
      </c>
      <c r="F87" s="4"/>
      <c r="G87" s="26">
        <f t="shared" si="9"/>
        <v>100</v>
      </c>
      <c r="H87" s="5">
        <v>4071</v>
      </c>
      <c r="I87" s="2">
        <f t="shared" si="10"/>
        <v>100.69255503339105</v>
      </c>
    </row>
    <row r="88" spans="2:9" ht="47.25">
      <c r="B88" s="3" t="s">
        <v>149</v>
      </c>
      <c r="C88" s="8" t="s">
        <v>150</v>
      </c>
      <c r="D88" s="4">
        <f>D89</f>
        <v>200</v>
      </c>
      <c r="E88" s="4">
        <f t="shared" ref="E88:H88" si="21">E89</f>
        <v>0</v>
      </c>
      <c r="F88" s="4">
        <f t="shared" si="21"/>
        <v>0</v>
      </c>
      <c r="G88" s="26">
        <f t="shared" si="9"/>
        <v>0</v>
      </c>
      <c r="H88" s="4">
        <f t="shared" si="21"/>
        <v>200</v>
      </c>
      <c r="I88" s="2" t="e">
        <f t="shared" si="10"/>
        <v>#DIV/0!</v>
      </c>
    </row>
    <row r="89" spans="2:9" ht="31.5">
      <c r="B89" s="3" t="s">
        <v>151</v>
      </c>
      <c r="C89" s="8" t="s">
        <v>152</v>
      </c>
      <c r="D89" s="4">
        <v>200</v>
      </c>
      <c r="E89" s="1">
        <v>0</v>
      </c>
      <c r="F89" s="4"/>
      <c r="G89" s="26">
        <f t="shared" si="9"/>
        <v>0</v>
      </c>
      <c r="H89" s="5">
        <v>200</v>
      </c>
      <c r="I89" s="2" t="e">
        <f t="shared" si="10"/>
        <v>#DIV/0!</v>
      </c>
    </row>
    <row r="90" spans="2:9" ht="78.75">
      <c r="B90" s="3" t="s">
        <v>153</v>
      </c>
      <c r="C90" s="8" t="s">
        <v>154</v>
      </c>
      <c r="D90" s="4">
        <f>D91+D93</f>
        <v>39226.585999999996</v>
      </c>
      <c r="E90" s="4">
        <f t="shared" ref="E90:H90" si="22">E91+E93</f>
        <v>39226.585999999996</v>
      </c>
      <c r="F90" s="4">
        <f t="shared" si="22"/>
        <v>0</v>
      </c>
      <c r="G90" s="26">
        <f t="shared" si="9"/>
        <v>100</v>
      </c>
      <c r="H90" s="4">
        <f t="shared" si="22"/>
        <v>33972</v>
      </c>
      <c r="I90" s="2">
        <f t="shared" si="10"/>
        <v>86.604528877430226</v>
      </c>
    </row>
    <row r="91" spans="2:9" ht="63">
      <c r="B91" s="3" t="s">
        <v>155</v>
      </c>
      <c r="C91" s="8" t="s">
        <v>156</v>
      </c>
      <c r="D91" s="26">
        <v>24270</v>
      </c>
      <c r="E91" s="1">
        <f t="shared" si="11"/>
        <v>24270</v>
      </c>
      <c r="F91" s="4"/>
      <c r="G91" s="26">
        <f t="shared" si="9"/>
        <v>100</v>
      </c>
      <c r="H91" s="5">
        <v>24270</v>
      </c>
      <c r="I91" s="2">
        <f t="shared" si="10"/>
        <v>100</v>
      </c>
    </row>
    <row r="92" spans="2:9" ht="15.75" hidden="1">
      <c r="B92" s="3" t="s">
        <v>157</v>
      </c>
      <c r="C92" s="8" t="s">
        <v>158</v>
      </c>
      <c r="D92" s="26"/>
      <c r="E92" s="1">
        <f t="shared" si="11"/>
        <v>0</v>
      </c>
      <c r="F92" s="4"/>
      <c r="G92" s="26" t="e">
        <f t="shared" si="9"/>
        <v>#DIV/0!</v>
      </c>
      <c r="H92" s="5"/>
      <c r="I92" s="2" t="e">
        <f t="shared" si="10"/>
        <v>#DIV/0!</v>
      </c>
    </row>
    <row r="93" spans="2:9" ht="31.5">
      <c r="B93" s="3" t="s">
        <v>159</v>
      </c>
      <c r="C93" s="8" t="s">
        <v>160</v>
      </c>
      <c r="D93" s="26">
        <v>14956.585999999999</v>
      </c>
      <c r="E93" s="1">
        <f t="shared" si="11"/>
        <v>14956.585999999999</v>
      </c>
      <c r="F93" s="4"/>
      <c r="G93" s="26">
        <f t="shared" si="9"/>
        <v>100</v>
      </c>
      <c r="H93" s="5">
        <v>9702</v>
      </c>
      <c r="I93" s="2">
        <f t="shared" si="10"/>
        <v>64.867744550795209</v>
      </c>
    </row>
    <row r="94" spans="2:9" ht="31.5">
      <c r="B94" s="6" t="s">
        <v>161</v>
      </c>
      <c r="C94" s="9" t="s">
        <v>162</v>
      </c>
      <c r="D94" s="23">
        <f>D10-D44</f>
        <v>-105596.74677000009</v>
      </c>
      <c r="E94" s="23">
        <f t="shared" ref="E94:I94" si="23">E10-E44</f>
        <v>-103784.0167700001</v>
      </c>
      <c r="F94" s="23">
        <f t="shared" si="23"/>
        <v>0</v>
      </c>
      <c r="G94" s="23"/>
      <c r="H94" s="23">
        <f t="shared" si="23"/>
        <v>0</v>
      </c>
      <c r="I94" s="23">
        <f t="shared" si="23"/>
        <v>10.297332057826452</v>
      </c>
    </row>
    <row r="95" spans="2:9">
      <c r="E95" s="24"/>
    </row>
    <row r="96" spans="2:9" ht="21" customHeight="1">
      <c r="E96" s="12" t="s">
        <v>166</v>
      </c>
    </row>
    <row r="97" spans="5:5">
      <c r="E97" s="24"/>
    </row>
  </sheetData>
  <mergeCells count="4">
    <mergeCell ref="B4:I4"/>
    <mergeCell ref="B5:I5"/>
    <mergeCell ref="B6:I6"/>
    <mergeCell ref="G1:I2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0" verticalDpi="0" r:id="rId1"/>
  <rowBreaks count="2" manualBreakCount="2">
    <brk id="35" max="8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7" sqref="C3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</dc:creator>
  <cp:lastModifiedBy>Финотд</cp:lastModifiedBy>
  <cp:lastPrinted>2020-11-12T07:00:03Z</cp:lastPrinted>
  <dcterms:created xsi:type="dcterms:W3CDTF">2015-11-12T09:31:12Z</dcterms:created>
  <dcterms:modified xsi:type="dcterms:W3CDTF">2020-11-12T07:00:41Z</dcterms:modified>
</cp:coreProperties>
</file>